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22935" windowHeight="9480"/>
  </bookViews>
  <sheets>
    <sheet name="C__winGPS_TMP_CRADIONI_00000000" sheetId="1" r:id="rId1"/>
  </sheets>
  <calcPr calcId="124519"/>
</workbook>
</file>

<file path=xl/calcChain.xml><?xml version="1.0" encoding="utf-8"?>
<calcChain xmlns="http://schemas.openxmlformats.org/spreadsheetml/2006/main">
  <c r="C24" i="1"/>
  <c r="C18"/>
  <c r="C8"/>
  <c r="C17" s="1"/>
  <c r="E9"/>
  <c r="E10"/>
  <c r="E11"/>
  <c r="E12"/>
  <c r="E13"/>
  <c r="E14"/>
  <c r="E15"/>
  <c r="E16"/>
  <c r="E17"/>
  <c r="E18"/>
  <c r="E19"/>
  <c r="E20"/>
  <c r="E21"/>
  <c r="E23"/>
  <c r="E24"/>
  <c r="E25"/>
  <c r="E26"/>
  <c r="E27"/>
  <c r="E28"/>
  <c r="E8"/>
  <c r="C26"/>
  <c r="C27"/>
  <c r="C25"/>
  <c r="C20"/>
  <c r="C21"/>
  <c r="C22"/>
  <c r="C23"/>
  <c r="C19"/>
  <c r="D18"/>
  <c r="C15"/>
  <c r="C16"/>
  <c r="C10"/>
  <c r="C11"/>
  <c r="C12"/>
  <c r="C13"/>
  <c r="C14"/>
  <c r="D15"/>
  <c r="C9"/>
  <c r="B28"/>
  <c r="B24"/>
  <c r="B18"/>
  <c r="B8"/>
  <c r="B17" s="1"/>
  <c r="C28" l="1"/>
  <c r="D24" l="1"/>
  <c r="D28" l="1"/>
  <c r="D8" l="1"/>
  <c r="D17" l="1"/>
</calcChain>
</file>

<file path=xl/sharedStrings.xml><?xml version="1.0" encoding="utf-8"?>
<sst xmlns="http://schemas.openxmlformats.org/spreadsheetml/2006/main" count="33" uniqueCount="32">
  <si>
    <t>Povećanje / smanjenje (2.)</t>
  </si>
  <si>
    <t>Indeks (4.)</t>
  </si>
  <si>
    <t>A. RAČUN PRIHODA I RASHODA</t>
  </si>
  <si>
    <t>6 Prihodi poslovanja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</si>
  <si>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</si>
  <si>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</si>
  <si>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</si>
  <si>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usluga, prihodi od donacija te povrati po protestiranim jamstvima</t>
  </si>
  <si>
    <t>67 Prihodi iz nadležnog proračuna i od HZZO-a temeljem ugovornih obveza</t>
  </si>
  <si>
    <t>68 Kazne, upravne mjere i ostali prihodi</t>
  </si>
  <si>
    <t>7 Prihodi od prodaje nefinancijske imovine</t>
  </si>
  <si>
    <t>72 Prihodi od prodaje proizvedene dugotrajne imovine</t>
  </si>
  <si>
    <t>SVEUKUPNO PRIHODI</t>
  </si>
  <si>
    <t>3 Rashodi poslovanja</t>
  </si>
  <si>
    <t>31 Rashodi za zaposlene</t>
  </si>
  <si>
    <t>32 Materijalni rashodi</t>
  </si>
  <si>
    <t>34 Financijski rashodi</t>
  </si>
  <si>
    <t>38 Rashodi za donacije, kazne, naknade šteta i kapitalne pomoći</t>
  </si>
  <si>
    <t>4 Rashodi za nabavu nefinancijske imovine</t>
  </si>
  <si>
    <t>41 Rashodi za nabavu neproizvedene dugotrajne imovine</t>
  </si>
  <si>
    <t>42 Rashodi za nabavu proizvedene dugotrajne imovine</t>
  </si>
  <si>
    <t>45 Rashodi za dodatna ulaganja na nefinancijskoj imovini</t>
  </si>
  <si>
    <t>SVEUKUPNO RASHODI</t>
  </si>
  <si>
    <t>Plan 2025 (1.)</t>
  </si>
  <si>
    <t>Novi plan 2025 (3.)</t>
  </si>
  <si>
    <t>PRIHODI I RASHODI PREMA EKONOMSKOJ KLASIFIKACIJI</t>
  </si>
  <si>
    <t>THALASSOTHERAPIA OPATIJA - SPECIJALNA BOLNICA ZA MEDICINSKU REHABILITACIJU BOLESTI SRCA, PLUĆA I REUMATIZMA</t>
  </si>
  <si>
    <t>PREDSJEDNIK UPRAVNOG VIJEĆA</t>
  </si>
  <si>
    <t>Ivan Vidaković, mag.iur.</t>
  </si>
  <si>
    <t>Oznaka - naziv</t>
  </si>
  <si>
    <t>I. OPĆI DIO - 2. IZMJENE I DOPUNE FINANCIJSKOG PLANA ZA 2025. GODINU</t>
  </si>
  <si>
    <t>37 Naknade građanima i kućanstvima na temelju osiguranja i druge naknade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</si>
</sst>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Arial"/>
      <family val="2"/>
    </font>
    <font>
      <i/>
      <sz val="9"/>
      <color rgb="FF000000"/>
      <name val="Verdana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9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19" fillId="0" borderId="0" xfId="0" applyFont="1" applyFill="1" applyBorder="1" applyAlignment="1">
      <alignment horizontal="left" indent="1"/>
    </xf>
    <xf numFmtId="0" fontId="18" fillId="0" borderId="0" xfId="0" applyFont="1" applyFill="1" applyBorder="1" applyAlignment="1">
      <alignment horizontal="left" indent="1"/>
    </xf>
    <xf numFmtId="0" fontId="21" fillId="0" borderId="0" xfId="0" applyFont="1" applyAlignment="1">
      <alignment horizontal="left" indent="1"/>
    </xf>
    <xf numFmtId="4" fontId="18" fillId="0" borderId="0" xfId="0" applyNumberFormat="1" applyFont="1" applyAlignment="1">
      <alignment horizontal="left" indent="1"/>
    </xf>
    <xf numFmtId="0" fontId="20" fillId="0" borderId="16" xfId="0" applyFont="1" applyBorder="1" applyAlignment="1">
      <alignment horizontal="center" vertical="center" wrapText="1" indent="1"/>
    </xf>
    <xf numFmtId="0" fontId="20" fillId="0" borderId="17" xfId="0" applyFont="1" applyBorder="1" applyAlignment="1">
      <alignment horizontal="center" vertical="center" wrapText="1" indent="1"/>
    </xf>
    <xf numFmtId="0" fontId="20" fillId="0" borderId="18" xfId="0" applyFont="1" applyBorder="1" applyAlignment="1">
      <alignment horizontal="center" vertical="center" wrapText="1" indent="1"/>
    </xf>
    <xf numFmtId="0" fontId="22" fillId="0" borderId="0" xfId="0" applyFont="1" applyFill="1" applyBorder="1" applyAlignment="1">
      <alignment horizontal="left" indent="1"/>
    </xf>
    <xf numFmtId="0" fontId="22" fillId="33" borderId="0" xfId="0" applyFont="1" applyFill="1" applyAlignment="1">
      <alignment horizontal="left" indent="1"/>
    </xf>
    <xf numFmtId="0" fontId="23" fillId="33" borderId="19" xfId="0" applyFont="1" applyFill="1" applyBorder="1" applyAlignment="1">
      <alignment horizontal="left" wrapText="1" indent="1"/>
    </xf>
    <xf numFmtId="0" fontId="23" fillId="33" borderId="20" xfId="0" applyFont="1" applyFill="1" applyBorder="1" applyAlignment="1">
      <alignment horizontal="left" wrapText="1" indent="1"/>
    </xf>
    <xf numFmtId="0" fontId="23" fillId="33" borderId="21" xfId="0" applyFont="1" applyFill="1" applyBorder="1" applyAlignment="1">
      <alignment horizontal="left" wrapText="1" indent="1"/>
    </xf>
    <xf numFmtId="0" fontId="24" fillId="33" borderId="11" xfId="0" applyFont="1" applyFill="1" applyBorder="1" applyAlignment="1">
      <alignment horizontal="left" wrapText="1" indent="1"/>
    </xf>
    <xf numFmtId="4" fontId="24" fillId="33" borderId="10" xfId="0" applyNumberFormat="1" applyFont="1" applyFill="1" applyBorder="1" applyAlignment="1">
      <alignment horizontal="right" wrapText="1" indent="1"/>
    </xf>
    <xf numFmtId="2" fontId="24" fillId="33" borderId="12" xfId="0" applyNumberFormat="1" applyFont="1" applyFill="1" applyBorder="1" applyAlignment="1">
      <alignment horizontal="right" wrapText="1" indent="1"/>
    </xf>
    <xf numFmtId="0" fontId="24" fillId="33" borderId="13" xfId="0" applyFont="1" applyFill="1" applyBorder="1" applyAlignment="1">
      <alignment horizontal="left" wrapText="1" indent="1"/>
    </xf>
    <xf numFmtId="4" fontId="24" fillId="33" borderId="14" xfId="0" applyNumberFormat="1" applyFont="1" applyFill="1" applyBorder="1" applyAlignment="1">
      <alignment horizontal="right" wrapText="1" indent="1"/>
    </xf>
    <xf numFmtId="2" fontId="24" fillId="33" borderId="15" xfId="0" applyNumberFormat="1" applyFont="1" applyFill="1" applyBorder="1" applyAlignment="1">
      <alignment horizontal="right" wrapText="1" indent="1"/>
    </xf>
    <xf numFmtId="0" fontId="25" fillId="33" borderId="11" xfId="0" applyFont="1" applyFill="1" applyBorder="1" applyAlignment="1">
      <alignment horizontal="left" wrapText="1" indent="1"/>
    </xf>
    <xf numFmtId="4" fontId="25" fillId="33" borderId="10" xfId="0" applyNumberFormat="1" applyFont="1" applyFill="1" applyBorder="1" applyAlignment="1">
      <alignment horizontal="right" wrapText="1" indent="1"/>
    </xf>
    <xf numFmtId="2" fontId="25" fillId="33" borderId="12" xfId="0" applyNumberFormat="1" applyFont="1" applyFill="1" applyBorder="1" applyAlignment="1">
      <alignment horizontal="right" wrapText="1" indent="1"/>
    </xf>
    <xf numFmtId="4" fontId="19" fillId="0" borderId="0" xfId="0" applyNumberFormat="1" applyFont="1" applyFill="1" applyBorder="1" applyAlignment="1">
      <alignment horizontal="left" indent="1"/>
    </xf>
    <xf numFmtId="4" fontId="22" fillId="0" borderId="0" xfId="0" applyNumberFormat="1" applyFont="1" applyFill="1" applyBorder="1" applyAlignment="1">
      <alignment horizontal="left" inden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40% - Naglasak1" xfId="20" builtinId="3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Obič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topLeftCell="A4" workbookViewId="0">
      <selection activeCell="G17" sqref="G17"/>
    </sheetView>
  </sheetViews>
  <sheetFormatPr defaultRowHeight="11.25"/>
  <cols>
    <col min="1" max="1" width="59.85546875" style="1" customWidth="1"/>
    <col min="2" max="2" width="18" style="1" customWidth="1"/>
    <col min="3" max="3" width="19.7109375" style="1" bestFit="1" customWidth="1"/>
    <col min="4" max="4" width="17.5703125" style="1" customWidth="1"/>
    <col min="5" max="5" width="12.28515625" style="1" customWidth="1"/>
    <col min="6" max="6" width="9.140625" style="5"/>
    <col min="7" max="7" width="14" style="5" bestFit="1" customWidth="1"/>
    <col min="8" max="13" width="9.140625" style="5"/>
    <col min="14" max="16384" width="9.140625" style="1"/>
  </cols>
  <sheetData>
    <row r="1" spans="1:13" ht="12.75">
      <c r="A1" s="6" t="s">
        <v>30</v>
      </c>
      <c r="B1" s="6"/>
      <c r="C1" s="6"/>
      <c r="D1" s="6"/>
      <c r="E1" s="6"/>
    </row>
    <row r="2" spans="1:13" ht="12.75">
      <c r="A2" s="6" t="s">
        <v>2</v>
      </c>
      <c r="B2" s="6"/>
      <c r="C2" s="6"/>
      <c r="D2" s="6"/>
      <c r="E2" s="6"/>
    </row>
    <row r="3" spans="1:13" ht="12.75">
      <c r="A3" s="6" t="s">
        <v>25</v>
      </c>
      <c r="B3" s="6"/>
      <c r="C3" s="6"/>
      <c r="D3" s="6"/>
      <c r="E3" s="6"/>
    </row>
    <row r="4" spans="1:13" ht="12.75">
      <c r="A4" s="6" t="s">
        <v>26</v>
      </c>
      <c r="B4" s="6"/>
      <c r="C4" s="6"/>
      <c r="D4" s="6"/>
      <c r="E4" s="6"/>
    </row>
    <row r="5" spans="1:13" ht="12" thickBot="1"/>
    <row r="6" spans="1:13" s="2" customFormat="1" ht="32.25" customHeight="1" thickBot="1">
      <c r="A6" s="8" t="s">
        <v>29</v>
      </c>
      <c r="B6" s="9" t="s">
        <v>23</v>
      </c>
      <c r="C6" s="9" t="s">
        <v>0</v>
      </c>
      <c r="D6" s="9" t="s">
        <v>24</v>
      </c>
      <c r="E6" s="10" t="s">
        <v>1</v>
      </c>
      <c r="F6" s="4"/>
      <c r="G6" s="4"/>
      <c r="H6" s="4"/>
      <c r="I6" s="4"/>
      <c r="J6" s="4"/>
      <c r="K6" s="4"/>
      <c r="L6" s="4"/>
      <c r="M6" s="4"/>
    </row>
    <row r="7" spans="1:13" s="3" customFormat="1" ht="12">
      <c r="A7" s="13" t="s">
        <v>2</v>
      </c>
      <c r="B7" s="14"/>
      <c r="C7" s="14"/>
      <c r="D7" s="14"/>
      <c r="E7" s="15"/>
      <c r="F7" s="4"/>
      <c r="G7" s="4"/>
      <c r="H7" s="4"/>
      <c r="I7" s="4"/>
      <c r="J7" s="4"/>
      <c r="K7" s="4"/>
      <c r="L7" s="4"/>
      <c r="M7" s="4"/>
    </row>
    <row r="8" spans="1:13" s="3" customFormat="1" ht="12">
      <c r="A8" s="22" t="s">
        <v>3</v>
      </c>
      <c r="B8" s="23">
        <f>B9+B10+B11+B12+B13+B14</f>
        <v>19948601.560000002</v>
      </c>
      <c r="C8" s="23">
        <f>C9+C12+C13</f>
        <v>-437916.54000000097</v>
      </c>
      <c r="D8" s="23">
        <f>D9+D10+D11+D12+D13+D14</f>
        <v>19510685.02</v>
      </c>
      <c r="E8" s="24">
        <f>D8/B8*100</f>
        <v>97.804775744891842</v>
      </c>
      <c r="F8" s="4"/>
      <c r="G8" s="25"/>
      <c r="H8" s="4"/>
      <c r="I8" s="4"/>
      <c r="J8" s="4"/>
      <c r="K8" s="4"/>
      <c r="L8" s="4"/>
      <c r="M8" s="4"/>
    </row>
    <row r="9" spans="1:13" s="3" customFormat="1" ht="12">
      <c r="A9" s="22" t="s">
        <v>4</v>
      </c>
      <c r="B9" s="23">
        <v>97000</v>
      </c>
      <c r="C9" s="23">
        <f>D9-B9</f>
        <v>60000</v>
      </c>
      <c r="D9" s="23">
        <v>157000</v>
      </c>
      <c r="E9" s="24">
        <f t="shared" ref="E9:E28" si="0">D9/B9*100</f>
        <v>161.85567010309279</v>
      </c>
      <c r="F9" s="4"/>
      <c r="G9" s="4"/>
      <c r="H9" s="4"/>
      <c r="I9" s="4"/>
      <c r="J9" s="4"/>
      <c r="K9" s="4"/>
      <c r="L9" s="4"/>
      <c r="M9" s="4"/>
    </row>
    <row r="10" spans="1:13" s="3" customFormat="1" ht="12">
      <c r="A10" s="22" t="s">
        <v>5</v>
      </c>
      <c r="B10" s="23">
        <v>1000</v>
      </c>
      <c r="C10" s="23">
        <f t="shared" ref="C10:C16" si="1">D10-B10</f>
        <v>0</v>
      </c>
      <c r="D10" s="23">
        <v>1000</v>
      </c>
      <c r="E10" s="24">
        <f t="shared" si="0"/>
        <v>100</v>
      </c>
      <c r="F10" s="4"/>
      <c r="G10" s="4"/>
      <c r="H10" s="4"/>
      <c r="I10" s="4"/>
      <c r="J10" s="4"/>
      <c r="K10" s="4"/>
      <c r="L10" s="4"/>
      <c r="M10" s="4"/>
    </row>
    <row r="11" spans="1:13" s="3" customFormat="1" ht="24">
      <c r="A11" s="22" t="s">
        <v>6</v>
      </c>
      <c r="B11" s="23">
        <v>2449500</v>
      </c>
      <c r="C11" s="23">
        <f t="shared" si="1"/>
        <v>0</v>
      </c>
      <c r="D11" s="23">
        <v>2449500</v>
      </c>
      <c r="E11" s="24">
        <f t="shared" si="0"/>
        <v>100</v>
      </c>
      <c r="F11" s="4"/>
      <c r="G11" s="4"/>
      <c r="H11" s="4"/>
      <c r="I11" s="4"/>
      <c r="J11" s="4"/>
      <c r="K11" s="4"/>
      <c r="L11" s="4"/>
      <c r="M11" s="4"/>
    </row>
    <row r="12" spans="1:13" s="3" customFormat="1" ht="24">
      <c r="A12" s="22" t="s">
        <v>7</v>
      </c>
      <c r="B12" s="23">
        <v>3089000</v>
      </c>
      <c r="C12" s="23">
        <f t="shared" si="1"/>
        <v>-519000</v>
      </c>
      <c r="D12" s="23">
        <v>2570000</v>
      </c>
      <c r="E12" s="24">
        <f t="shared" si="0"/>
        <v>83.198446099061186</v>
      </c>
      <c r="F12" s="4"/>
      <c r="G12" s="4"/>
      <c r="H12" s="4"/>
      <c r="I12" s="4"/>
      <c r="J12" s="4"/>
      <c r="K12" s="4"/>
      <c r="L12" s="4"/>
      <c r="M12" s="4"/>
    </row>
    <row r="13" spans="1:13" s="3" customFormat="1" ht="24">
      <c r="A13" s="22" t="s">
        <v>8</v>
      </c>
      <c r="B13" s="23">
        <v>14259101.560000001</v>
      </c>
      <c r="C13" s="23">
        <f t="shared" si="1"/>
        <v>21083.459999999031</v>
      </c>
      <c r="D13" s="23">
        <v>14280185.02</v>
      </c>
      <c r="E13" s="24">
        <f t="shared" si="0"/>
        <v>100.14785966641224</v>
      </c>
      <c r="F13" s="4"/>
      <c r="G13" s="4"/>
      <c r="H13" s="4"/>
      <c r="I13" s="4"/>
      <c r="J13" s="4"/>
      <c r="K13" s="4"/>
      <c r="L13" s="4"/>
      <c r="M13" s="4"/>
    </row>
    <row r="14" spans="1:13" s="3" customFormat="1" ht="12">
      <c r="A14" s="22" t="s">
        <v>9</v>
      </c>
      <c r="B14" s="23">
        <v>53000</v>
      </c>
      <c r="C14" s="23">
        <f t="shared" si="1"/>
        <v>0</v>
      </c>
      <c r="D14" s="23">
        <v>53000</v>
      </c>
      <c r="E14" s="24">
        <f t="shared" si="0"/>
        <v>100</v>
      </c>
      <c r="F14" s="4"/>
      <c r="G14" s="4"/>
      <c r="H14" s="4"/>
      <c r="I14" s="4"/>
      <c r="J14" s="4"/>
      <c r="K14" s="4"/>
      <c r="L14" s="4"/>
      <c r="M14" s="4"/>
    </row>
    <row r="15" spans="1:13" s="3" customFormat="1" ht="12">
      <c r="A15" s="22" t="s">
        <v>10</v>
      </c>
      <c r="B15" s="23">
        <v>20100</v>
      </c>
      <c r="C15" s="23">
        <f t="shared" si="1"/>
        <v>0</v>
      </c>
      <c r="D15" s="23">
        <f>D16</f>
        <v>20100</v>
      </c>
      <c r="E15" s="24">
        <f t="shared" si="0"/>
        <v>100</v>
      </c>
      <c r="F15" s="4"/>
      <c r="G15" s="4"/>
      <c r="H15" s="4"/>
      <c r="I15" s="4"/>
      <c r="J15" s="4"/>
      <c r="K15" s="4"/>
      <c r="L15" s="4"/>
      <c r="M15" s="4"/>
    </row>
    <row r="16" spans="1:13" s="3" customFormat="1" ht="12">
      <c r="A16" s="22" t="s">
        <v>11</v>
      </c>
      <c r="B16" s="23">
        <v>20100</v>
      </c>
      <c r="C16" s="23">
        <f t="shared" si="1"/>
        <v>0</v>
      </c>
      <c r="D16" s="23">
        <v>20100</v>
      </c>
      <c r="E16" s="24">
        <f t="shared" si="0"/>
        <v>100</v>
      </c>
      <c r="F16" s="4"/>
      <c r="G16" s="4"/>
      <c r="H16" s="4"/>
      <c r="I16" s="4"/>
      <c r="J16" s="4"/>
      <c r="K16" s="4"/>
      <c r="L16" s="4"/>
      <c r="M16" s="4"/>
    </row>
    <row r="17" spans="1:13" s="12" customFormat="1" ht="12">
      <c r="A17" s="16" t="s">
        <v>12</v>
      </c>
      <c r="B17" s="17">
        <f>B8+B15</f>
        <v>19968701.560000002</v>
      </c>
      <c r="C17" s="17">
        <f>C8+C15</f>
        <v>-437916.54000000097</v>
      </c>
      <c r="D17" s="17">
        <f>D8+D15</f>
        <v>19530785.02</v>
      </c>
      <c r="E17" s="18">
        <f t="shared" si="0"/>
        <v>97.806985403211158</v>
      </c>
      <c r="F17" s="11"/>
      <c r="G17" s="26"/>
      <c r="H17" s="11"/>
      <c r="I17" s="11"/>
      <c r="J17" s="11"/>
      <c r="K17" s="11"/>
      <c r="L17" s="11"/>
      <c r="M17" s="11"/>
    </row>
    <row r="18" spans="1:13" s="3" customFormat="1" ht="12">
      <c r="A18" s="22" t="s">
        <v>13</v>
      </c>
      <c r="B18" s="23">
        <f>B19+B20+B21+B23</f>
        <v>17171271.34</v>
      </c>
      <c r="C18" s="23">
        <f>C19+C20+C21+C22+C23</f>
        <v>764600</v>
      </c>
      <c r="D18" s="23">
        <f>D19+D20+D21+D22+D23</f>
        <v>17935871.34</v>
      </c>
      <c r="E18" s="24">
        <f t="shared" si="0"/>
        <v>104.45278619655194</v>
      </c>
      <c r="F18" s="4"/>
      <c r="G18" s="4"/>
      <c r="H18" s="4"/>
      <c r="I18" s="4"/>
      <c r="J18" s="4"/>
      <c r="K18" s="4"/>
      <c r="L18" s="4"/>
      <c r="M18" s="4"/>
    </row>
    <row r="19" spans="1:13" s="3" customFormat="1" ht="12">
      <c r="A19" s="22" t="s">
        <v>14</v>
      </c>
      <c r="B19" s="23">
        <v>11615000</v>
      </c>
      <c r="C19" s="23">
        <f>D19-B19</f>
        <v>248500</v>
      </c>
      <c r="D19" s="23">
        <v>11863500</v>
      </c>
      <c r="E19" s="24">
        <f t="shared" si="0"/>
        <v>102.13947481704693</v>
      </c>
      <c r="F19" s="4"/>
      <c r="G19" s="4"/>
      <c r="H19" s="4"/>
      <c r="I19" s="4"/>
      <c r="J19" s="4"/>
      <c r="K19" s="4"/>
      <c r="L19" s="4"/>
      <c r="M19" s="4"/>
    </row>
    <row r="20" spans="1:13" s="3" customFormat="1" ht="12">
      <c r="A20" s="22" t="s">
        <v>15</v>
      </c>
      <c r="B20" s="23">
        <v>5448571.3399999999</v>
      </c>
      <c r="C20" s="23">
        <f t="shared" ref="C20:C23" si="2">D20-B20</f>
        <v>513300</v>
      </c>
      <c r="D20" s="23">
        <v>5961871.3399999999</v>
      </c>
      <c r="E20" s="24">
        <f t="shared" si="0"/>
        <v>109.42081819194829</v>
      </c>
      <c r="F20" s="4"/>
      <c r="G20" s="4"/>
      <c r="H20" s="4"/>
      <c r="I20" s="4"/>
      <c r="J20" s="4"/>
      <c r="K20" s="4"/>
      <c r="L20" s="4"/>
      <c r="M20" s="4"/>
    </row>
    <row r="21" spans="1:13" s="3" customFormat="1" ht="12">
      <c r="A21" s="22" t="s">
        <v>16</v>
      </c>
      <c r="B21" s="23">
        <v>105700</v>
      </c>
      <c r="C21" s="23">
        <f t="shared" si="2"/>
        <v>100</v>
      </c>
      <c r="D21" s="23">
        <v>105800</v>
      </c>
      <c r="E21" s="24">
        <f t="shared" si="0"/>
        <v>100.09460737937559</v>
      </c>
      <c r="F21" s="4"/>
      <c r="G21" s="4"/>
      <c r="H21" s="4"/>
      <c r="I21" s="4"/>
      <c r="J21" s="4"/>
      <c r="K21" s="4"/>
      <c r="L21" s="4"/>
      <c r="M21" s="4"/>
    </row>
    <row r="22" spans="1:13" s="3" customFormat="1" ht="24">
      <c r="A22" s="22" t="s">
        <v>31</v>
      </c>
      <c r="B22" s="23">
        <v>0</v>
      </c>
      <c r="C22" s="23">
        <f t="shared" si="2"/>
        <v>2700</v>
      </c>
      <c r="D22" s="23">
        <v>2700</v>
      </c>
      <c r="E22" s="24"/>
      <c r="F22" s="4"/>
      <c r="G22" s="4"/>
      <c r="H22" s="4"/>
      <c r="I22" s="4"/>
      <c r="J22" s="4"/>
      <c r="K22" s="4"/>
      <c r="L22" s="4"/>
      <c r="M22" s="4"/>
    </row>
    <row r="23" spans="1:13" s="3" customFormat="1" ht="12">
      <c r="A23" s="22" t="s">
        <v>17</v>
      </c>
      <c r="B23" s="23">
        <v>2000</v>
      </c>
      <c r="C23" s="23">
        <f t="shared" si="2"/>
        <v>0</v>
      </c>
      <c r="D23" s="23">
        <v>2000</v>
      </c>
      <c r="E23" s="24">
        <f t="shared" si="0"/>
        <v>100</v>
      </c>
      <c r="F23" s="4"/>
      <c r="G23" s="4"/>
      <c r="H23" s="4"/>
      <c r="I23" s="4"/>
      <c r="J23" s="4"/>
      <c r="K23" s="4"/>
      <c r="L23" s="4"/>
      <c r="M23" s="4"/>
    </row>
    <row r="24" spans="1:13" s="3" customFormat="1" ht="12">
      <c r="A24" s="22" t="s">
        <v>18</v>
      </c>
      <c r="B24" s="23">
        <f>B25+B26+B27</f>
        <v>3809077.5</v>
      </c>
      <c r="C24" s="23">
        <f>C25+C26+C27</f>
        <v>-1225737.54</v>
      </c>
      <c r="D24" s="23">
        <f>D25+D26+D27</f>
        <v>2583339.96</v>
      </c>
      <c r="E24" s="24">
        <f t="shared" si="0"/>
        <v>67.820619559460255</v>
      </c>
      <c r="F24" s="4"/>
      <c r="G24" s="4"/>
      <c r="H24" s="4"/>
      <c r="I24" s="4"/>
      <c r="J24" s="4"/>
      <c r="K24" s="4"/>
      <c r="L24" s="4"/>
      <c r="M24" s="4"/>
    </row>
    <row r="25" spans="1:13" s="3" customFormat="1" ht="12">
      <c r="A25" s="22" t="s">
        <v>19</v>
      </c>
      <c r="B25" s="23">
        <v>10000</v>
      </c>
      <c r="C25" s="23">
        <f>D25-B25</f>
        <v>0</v>
      </c>
      <c r="D25" s="23">
        <v>10000</v>
      </c>
      <c r="E25" s="24">
        <f t="shared" si="0"/>
        <v>100</v>
      </c>
      <c r="F25" s="4"/>
      <c r="G25" s="4"/>
      <c r="H25" s="4"/>
      <c r="I25" s="4"/>
      <c r="J25" s="4"/>
      <c r="K25" s="4"/>
      <c r="L25" s="4"/>
      <c r="M25" s="4"/>
    </row>
    <row r="26" spans="1:13" s="3" customFormat="1" ht="12">
      <c r="A26" s="22" t="s">
        <v>20</v>
      </c>
      <c r="B26" s="23">
        <v>689377.5</v>
      </c>
      <c r="C26" s="23">
        <f t="shared" ref="C26:C27" si="3">D26-B26</f>
        <v>50262.459999999963</v>
      </c>
      <c r="D26" s="23">
        <v>739639.96</v>
      </c>
      <c r="E26" s="24">
        <f t="shared" si="0"/>
        <v>107.29099223574892</v>
      </c>
      <c r="F26" s="4"/>
      <c r="G26" s="4"/>
      <c r="H26" s="4"/>
      <c r="I26" s="4"/>
      <c r="J26" s="4"/>
      <c r="K26" s="4"/>
      <c r="L26" s="4"/>
      <c r="M26" s="4"/>
    </row>
    <row r="27" spans="1:13" s="3" customFormat="1" ht="12">
      <c r="A27" s="22" t="s">
        <v>21</v>
      </c>
      <c r="B27" s="23">
        <v>3109700</v>
      </c>
      <c r="C27" s="23">
        <f t="shared" si="3"/>
        <v>-1276000</v>
      </c>
      <c r="D27" s="23">
        <v>1833700</v>
      </c>
      <c r="E27" s="24">
        <f t="shared" si="0"/>
        <v>58.967102935974538</v>
      </c>
      <c r="F27" s="4"/>
      <c r="G27" s="4"/>
      <c r="H27" s="4"/>
      <c r="I27" s="4"/>
      <c r="J27" s="4"/>
      <c r="K27" s="4"/>
      <c r="L27" s="4"/>
      <c r="M27" s="4"/>
    </row>
    <row r="28" spans="1:13" s="12" customFormat="1" ht="12.75" thickBot="1">
      <c r="A28" s="19" t="s">
        <v>22</v>
      </c>
      <c r="B28" s="20">
        <f>B18+B24</f>
        <v>20980348.84</v>
      </c>
      <c r="C28" s="20">
        <f>C18+C24</f>
        <v>-461137.54000000004</v>
      </c>
      <c r="D28" s="20">
        <f>D18+D24</f>
        <v>20519211.300000001</v>
      </c>
      <c r="E28" s="21">
        <f t="shared" si="0"/>
        <v>97.802050177922595</v>
      </c>
      <c r="F28" s="11"/>
      <c r="G28" s="11"/>
      <c r="H28" s="11"/>
      <c r="I28" s="11"/>
      <c r="J28" s="11"/>
      <c r="K28" s="11"/>
      <c r="L28" s="11"/>
      <c r="M28" s="11"/>
    </row>
    <row r="30" spans="1:13">
      <c r="C30" s="1" t="s">
        <v>27</v>
      </c>
    </row>
    <row r="32" spans="1:13">
      <c r="B32" s="7"/>
      <c r="C32" s="1" t="s">
        <v>28</v>
      </c>
    </row>
    <row r="35" spans="4:4">
      <c r="D35" s="7"/>
    </row>
  </sheetData>
  <pageMargins left="0.75" right="0.75" top="1" bottom="1" header="0.5" footer="0.5"/>
  <pageSetup paperSize="9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C__winGPS_TMP_CRADIONI_00000000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ZA 2025. GODINU</dc:title>
  <dc:creator>Cristina Radioni-Samsa</dc:creator>
  <cp:lastModifiedBy>csamsa</cp:lastModifiedBy>
  <cp:lastPrinted>2025-09-12T12:32:37Z</cp:lastPrinted>
  <dcterms:created xsi:type="dcterms:W3CDTF">2025-05-09T11:19:10Z</dcterms:created>
  <dcterms:modified xsi:type="dcterms:W3CDTF">2025-09-12T12:38:24Z</dcterms:modified>
</cp:coreProperties>
</file>